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<sst xmlns="http://schemas.openxmlformats.org/spreadsheetml/2006/main" count="87" uniqueCount="87">
  <si>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Buncombe</t>
  </si>
  <si>
    <t>Mecklenburg</t>
  </si>
  <si>
    <t>Durham</t>
  </si>
  <si>
    <t>Wake</t>
  </si>
  <si>
    <t>Guilford</t>
  </si>
  <si>
    <t>Cumberland</t>
  </si>
  <si>
    <t>Forsyth</t>
  </si>
  <si>
    <t>County Management</t>
  </si>
  <si>
    <t>County Manager (208624); Assistant Manager/Planning Director (149190); Assistant Manager/DSS Director (149327)</t>
  </si>
  <si>
    <t>County Manager (242500+12149);3 Assistant County Managers (181599); Planning Director (City Function); Social Service Director (150000)</t>
  </si>
  <si>
    <t>County Manager (179000+8100)2 Assistant Managers (149160); Planning Director (city function) Social Service Director (138500)</t>
  </si>
  <si>
    <t>County Manager (223227+6000) 2 Assistant Managers (153788); Planning Director (91138); Social Service Director (161200)</t>
  </si>
  <si>
    <t>County Manager (176000+7200); Assistant County Manager (157000); Planning Director (145897); Social Service Director (125778)</t>
  </si>
  <si>
    <t>County Manager (185312) 2 Assistant County Managers (119622); Planning Director (91016); Social Service Director (124009)</t>
  </si>
  <si>
    <t>County Manager (156350); Assistant Manager (135221); Planning Director (city function); Social Service Director (143790)</t>
  </si>
  <si>
    <t>Library Management</t>
  </si>
  <si>
    <t>Library Director (128850);</t>
  </si>
  <si>
    <t>Library Director (170974); Assistant Library Director (121908)</t>
  </si>
  <si>
    <t>Library Director (125359); Assistant Library Director (82533)</t>
  </si>
  <si>
    <t>Library Director (100993); Assistant Library Director (87474)</t>
  </si>
  <si>
    <t>None - City Function</t>
  </si>
  <si>
    <t>Library Director (95472); (Assistant Library Director (56752)</t>
  </si>
  <si>
    <t>Library Director (117541); Assistant Library Director (78342)</t>
  </si>
  <si>
    <t>Public Health Management</t>
  </si>
  <si>
    <t>Public Health Director (126275);</t>
  </si>
  <si>
    <t>PH Director (170794); Assistant Public Health Director ((130078)</t>
  </si>
  <si>
    <t>PH Director (138500); Assistant PH Director (95000)</t>
  </si>
  <si>
    <t>PH Director (161200);</t>
  </si>
  <si>
    <t>PH Director (148245); Assistant PH Director (96422)</t>
  </si>
  <si>
    <t>PH Director (112200); Assistant PH Director (86700)</t>
  </si>
  <si>
    <t>PH Director (181813); Assistant PH Director (77916)</t>
  </si>
  <si>
    <t>Human Resource Management</t>
  </si>
  <si>
    <t>Human Resource Director (134974);</t>
  </si>
  <si>
    <t>HR Director (132287); Assistant HR Director (90106)</t>
  </si>
  <si>
    <t>HR Director (129269);</t>
  </si>
  <si>
    <t>HR Director (120000);</t>
  </si>
  <si>
    <t>NA</t>
  </si>
  <si>
    <t>HR Director (95507); Assistant HR Director (83051)</t>
  </si>
  <si>
    <t>HR Director (103730); Assistant HR Director (92102)</t>
  </si>
  <si>
    <t>Register of Deeds Management</t>
  </si>
  <si>
    <t>Register of Deeds (128850; Assistant Register of Deeds - Part time (31,720)</t>
  </si>
  <si>
    <t>Register of Deeds (88844); Assistant Register of Deeds (na)</t>
  </si>
  <si>
    <t>Register of Deeds (112000); Assistant Register of Deeds (50650)</t>
  </si>
  <si>
    <t>Register of Deeds (110777); Assistant Register of Deeds (71249)</t>
  </si>
  <si>
    <t>Register of Deeds (103117); Assistant Register of Deeds (42121)</t>
  </si>
  <si>
    <t>Register of Deeds (124375); Assistant Register of Deeds (81968)</t>
  </si>
  <si>
    <t>Register of Deeds (81099); Assistant Register of Deeds (40892)</t>
  </si>
  <si>
    <t>Social Service Management</t>
  </si>
  <si>
    <t>Social Service Director (149327)</t>
  </si>
  <si>
    <t>Social Service Director (150000);</t>
  </si>
  <si>
    <t>Social Service Director (129000); Assistant DSS Director (89138)</t>
  </si>
  <si>
    <t xml:space="preserve">Social Service Director (161200); </t>
  </si>
  <si>
    <t>Social Service Director (125778); Four (4) Assistant DSS Directors (80748)</t>
  </si>
  <si>
    <t>Social Service Director (124009); Assistant DSS Director (76936)</t>
  </si>
  <si>
    <t>Social Service Director (143790);</t>
  </si>
  <si>
    <t>Elections Management</t>
  </si>
  <si>
    <t>Elections Director (97156);</t>
  </si>
  <si>
    <t>Elections Director (103908);</t>
  </si>
  <si>
    <t>Elections Director (93818); Assistant Elections Director (61881)</t>
  </si>
  <si>
    <t>Elections Director (105950); Assistant Elections Director (67491)</t>
  </si>
  <si>
    <t>Elections Director (93052); Assistant Elections Director (50418)</t>
  </si>
  <si>
    <t>Elections Director (87609);</t>
  </si>
  <si>
    <t>Elections Director (87110); Assistant Elections Director (45406)</t>
  </si>
  <si>
    <t>Finance Management</t>
  </si>
  <si>
    <t>Finance Director (134974); Assistant Finance Director (na); Purchasing Agent (na)</t>
  </si>
  <si>
    <t>Finance Director (160073); Assistant Finance Director (); Purchasing Agent (na)</t>
  </si>
  <si>
    <t>Finance Director (141570); Assistant Finance Director (); Purchasing Agent (83181)</t>
  </si>
  <si>
    <t>Finance Director (102802); Assistant Finance Director (); Purchasing Agent (95949)</t>
  </si>
  <si>
    <t>Finance Director (125000); Assistant Finance Director (); Purchasing Agent (120030)</t>
  </si>
  <si>
    <t>Finance Director (128743); Assistant Finance Director (); Purchasing Agent (58652)</t>
  </si>
  <si>
    <t>Finance Director (157685); Assistant Finance Director (); Purchasing Agent ()</t>
  </si>
  <si>
    <t>Clerk and Public Relations</t>
  </si>
  <si>
    <t>Clerk to the Board (101479)</t>
  </si>
  <si>
    <t>Clerk to the Board (75565); Public Relations Director (57171)</t>
  </si>
  <si>
    <t>Clerk to the Board (61000); Public Relations Director (95515)</t>
  </si>
  <si>
    <t>Clerk to the Board (91476); Public Relations Director (56150)</t>
  </si>
  <si>
    <t>Clerk to the Board (74250); Public Relations Director (na)</t>
  </si>
  <si>
    <t>Clerk to the Board (61924); Public Relations Director (41287)</t>
  </si>
  <si>
    <t>Clerk to the Board (59426); Public Relations Director (na)</t>
  </si>
  <si>
    <t>Tax Management</t>
  </si>
  <si>
    <t>Tax Administrator (134974); tax Collector (72305)</t>
  </si>
  <si>
    <t>Tax Assessor (119795); Tax Collector (107397)</t>
  </si>
  <si>
    <t>Tax Administrator (97500)</t>
  </si>
  <si>
    <t>Tax Administrator (110000)</t>
  </si>
  <si>
    <t>Tax Administrator (102000); Tax Assessor (59809); Tax Collector (88829)</t>
  </si>
  <si>
    <t>Tax Administrator (109199)</t>
  </si>
  <si>
    <t>Tax Administrator (132829)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</si>
</sst>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\$#,##0_);[RED]&quot;($&quot;#,##0\)"/>
    <numFmt numFmtId="167" formatCode="\$#,##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sz val="8"/>
      <color indexed="8"/>
      <name val="Comic Sans MS"/>
      <family val="4"/>
    </font>
    <font>
      <b/>
      <sz val="9"/>
      <color indexed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2" borderId="1" xfId="20" applyFont="1" applyFill="1" applyBorder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5" fillId="0" borderId="1" xfId="20" applyFont="1" applyBorder="1" applyAlignment="1">
      <alignment wrapText="1"/>
      <protection/>
    </xf>
    <xf numFmtId="164" fontId="5" fillId="0" borderId="0" xfId="20" applyFont="1">
      <alignment/>
      <protection/>
    </xf>
    <xf numFmtId="166" fontId="6" fillId="0" borderId="1" xfId="20" applyNumberFormat="1" applyFont="1" applyBorder="1" applyAlignment="1">
      <alignment horizontal="center"/>
      <protection/>
    </xf>
    <xf numFmtId="166" fontId="6" fillId="0" borderId="0" xfId="20" applyNumberFormat="1" applyFont="1" applyAlignment="1">
      <alignment horizontal="center"/>
      <protection/>
    </xf>
    <xf numFmtId="164" fontId="5" fillId="0" borderId="1" xfId="20" applyFont="1" applyBorder="1">
      <alignment/>
      <protection/>
    </xf>
    <xf numFmtId="164" fontId="5" fillId="0" borderId="1" xfId="20" applyFont="1" applyBorder="1" applyAlignment="1">
      <alignment horizontal="center" wrapText="1"/>
      <protection/>
    </xf>
    <xf numFmtId="164" fontId="5" fillId="0" borderId="0" xfId="20" applyFont="1" applyAlignment="1">
      <alignment wrapText="1"/>
      <protection/>
    </xf>
    <xf numFmtId="167" fontId="6" fillId="0" borderId="1" xfId="20" applyNumberFormat="1" applyFont="1" applyBorder="1" applyAlignment="1">
      <alignment horizontal="center"/>
      <protection/>
    </xf>
    <xf numFmtId="167" fontId="6" fillId="0" borderId="0" xfId="20" applyNumberFormat="1" applyFont="1" applyAlignment="1">
      <alignment horizontal="center"/>
      <protection/>
    </xf>
    <xf numFmtId="164" fontId="4" fillId="0" borderId="0" xfId="20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G32" sqref="G32"/>
    </sheetView>
  </sheetViews>
  <sheetFormatPr defaultColWidth="10.28125" defaultRowHeight="16.5" customHeight="1"/>
  <cols>
    <col min="1" max="7" width="28.421875" style="1" customWidth="1"/>
    <col min="8" max="16384" width="10.140625" style="1" customWidth="1"/>
  </cols>
  <sheetData>
    <row r="1" spans="1:7" s="3" customFormat="1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8" customHeight="1">
      <c r="A2" s="4" t="s">
        <v>7</v>
      </c>
      <c r="B2" s="4"/>
      <c r="C2" s="4"/>
      <c r="D2" s="4"/>
      <c r="E2" s="4"/>
      <c r="F2" s="4"/>
      <c r="G2" s="4"/>
    </row>
    <row r="3" spans="1:7" s="6" customFormat="1" ht="64.5" customHeight="1">
      <c r="A3" s="5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</row>
    <row r="4" spans="1:7" s="8" customFormat="1" ht="13.5" customHeight="1">
      <c r="A4" s="7">
        <f>208624+149190+149327</f>
        <v>507141</v>
      </c>
      <c r="B4" s="7">
        <f>242500+12149+181599+181599+181599+150000</f>
        <v>949446</v>
      </c>
      <c r="C4" s="7">
        <f>179000+8100+149160+149160+138500</f>
        <v>623920</v>
      </c>
      <c r="D4" s="7">
        <f>223227+6000+153788+153788+91138+161200</f>
        <v>789141</v>
      </c>
      <c r="E4" s="7">
        <f>176000+7200+157000+145897+125778</f>
        <v>611875</v>
      </c>
      <c r="F4" s="7">
        <f>185312+119622+119622+91016+124009</f>
        <v>639581</v>
      </c>
      <c r="G4" s="7">
        <f>156350+135221+143790</f>
        <v>435361</v>
      </c>
    </row>
    <row r="5" spans="1:7" s="6" customFormat="1" ht="12.75" customHeight="1">
      <c r="A5" s="9"/>
      <c r="B5" s="9"/>
      <c r="C5" s="9"/>
      <c r="D5" s="9"/>
      <c r="E5" s="9"/>
      <c r="F5" s="9"/>
      <c r="G5" s="9"/>
    </row>
    <row r="6" spans="1:7" ht="18" customHeight="1">
      <c r="A6" s="4" t="s">
        <v>15</v>
      </c>
      <c r="B6" s="4"/>
      <c r="C6" s="4"/>
      <c r="D6" s="4"/>
      <c r="E6" s="4"/>
      <c r="F6" s="4"/>
      <c r="G6" s="4"/>
    </row>
    <row r="7" spans="1:7" s="11" customFormat="1" ht="38.25" customHeight="1">
      <c r="A7" s="5" t="s">
        <v>16</v>
      </c>
      <c r="B7" s="5" t="s">
        <v>17</v>
      </c>
      <c r="C7" s="5" t="s">
        <v>18</v>
      </c>
      <c r="D7" s="5" t="s">
        <v>19</v>
      </c>
      <c r="E7" s="10" t="s">
        <v>20</v>
      </c>
      <c r="F7" s="5" t="s">
        <v>21</v>
      </c>
      <c r="G7" s="5" t="s">
        <v>22</v>
      </c>
    </row>
    <row r="8" spans="1:7" s="13" customFormat="1" ht="13.5" customHeight="1">
      <c r="A8" s="12">
        <v>128850</v>
      </c>
      <c r="B8" s="12">
        <f>170974+121908</f>
        <v>292882</v>
      </c>
      <c r="C8" s="12">
        <f>125359+82533</f>
        <v>207892</v>
      </c>
      <c r="D8" s="12">
        <f>100993+87474</f>
        <v>188467</v>
      </c>
      <c r="E8" s="12"/>
      <c r="F8" s="12">
        <f>95472+56752</f>
        <v>152224</v>
      </c>
      <c r="G8" s="12">
        <f>117541+78342</f>
        <v>195883</v>
      </c>
    </row>
    <row r="9" spans="1:7" s="14" customFormat="1" ht="18" customHeight="1">
      <c r="A9" s="4" t="s">
        <v>23</v>
      </c>
      <c r="B9" s="4"/>
      <c r="C9" s="4"/>
      <c r="D9" s="4"/>
      <c r="E9" s="4"/>
      <c r="F9" s="4"/>
      <c r="G9" s="4"/>
    </row>
    <row r="10" spans="1:7" s="11" customFormat="1" ht="25.5" customHeight="1">
      <c r="A10" s="5" t="s">
        <v>24</v>
      </c>
      <c r="B10" s="5" t="s">
        <v>25</v>
      </c>
      <c r="C10" s="5" t="s">
        <v>26</v>
      </c>
      <c r="D10" s="5" t="s">
        <v>27</v>
      </c>
      <c r="E10" s="5" t="s">
        <v>28</v>
      </c>
      <c r="F10" s="5" t="s">
        <v>29</v>
      </c>
      <c r="G10" s="5" t="s">
        <v>30</v>
      </c>
    </row>
    <row r="11" spans="1:7" s="13" customFormat="1" ht="13.5" customHeight="1">
      <c r="A11" s="12">
        <v>126275</v>
      </c>
      <c r="B11" s="12">
        <f>170794+130078</f>
        <v>300872</v>
      </c>
      <c r="C11" s="12">
        <f>138500+95000</f>
        <v>233500</v>
      </c>
      <c r="D11" s="12">
        <v>161200</v>
      </c>
      <c r="E11" s="12">
        <f>148245+96422</f>
        <v>244667</v>
      </c>
      <c r="F11" s="12">
        <f>112200+86700</f>
        <v>198900</v>
      </c>
      <c r="G11" s="12">
        <f>181813+77916</f>
        <v>259729</v>
      </c>
    </row>
    <row r="12" spans="1:7" ht="18" customHeight="1">
      <c r="A12" s="4" t="s">
        <v>31</v>
      </c>
      <c r="B12" s="4"/>
      <c r="C12" s="4"/>
      <c r="D12" s="4"/>
      <c r="E12" s="4"/>
      <c r="F12" s="4"/>
      <c r="G12" s="4"/>
    </row>
    <row r="13" spans="1:7" s="11" customFormat="1" ht="25.5" customHeight="1">
      <c r="A13" s="5" t="s">
        <v>32</v>
      </c>
      <c r="B13" s="5" t="s">
        <v>33</v>
      </c>
      <c r="C13" s="5" t="s">
        <v>34</v>
      </c>
      <c r="D13" s="5" t="s">
        <v>35</v>
      </c>
      <c r="E13" s="5" t="s">
        <v>36</v>
      </c>
      <c r="F13" s="5" t="s">
        <v>37</v>
      </c>
      <c r="G13" s="5" t="s">
        <v>38</v>
      </c>
    </row>
    <row r="14" spans="1:7" s="13" customFormat="1" ht="13.5" customHeight="1">
      <c r="A14" s="12">
        <v>134974</v>
      </c>
      <c r="B14" s="12">
        <f>132287+90106</f>
        <v>222393</v>
      </c>
      <c r="C14" s="12">
        <v>129269</v>
      </c>
      <c r="D14" s="12">
        <v>120000</v>
      </c>
      <c r="E14" s="12"/>
      <c r="F14" s="12">
        <f>95507+83051</f>
        <v>178558</v>
      </c>
      <c r="G14" s="12">
        <f>103730+92102</f>
        <v>195832</v>
      </c>
    </row>
    <row r="15" spans="1:7" ht="18" customHeight="1">
      <c r="A15" s="4" t="s">
        <v>39</v>
      </c>
      <c r="B15" s="4"/>
      <c r="C15" s="4"/>
      <c r="D15" s="4"/>
      <c r="E15" s="4"/>
      <c r="F15" s="4"/>
      <c r="G15" s="4"/>
    </row>
    <row r="16" spans="1:7" s="11" customFormat="1" ht="38.25" customHeight="1">
      <c r="A16" s="5" t="s">
        <v>40</v>
      </c>
      <c r="B16" s="5" t="s">
        <v>41</v>
      </c>
      <c r="C16" s="5" t="s">
        <v>42</v>
      </c>
      <c r="D16" s="5" t="s">
        <v>43</v>
      </c>
      <c r="E16" s="5" t="s">
        <v>44</v>
      </c>
      <c r="F16" s="5" t="s">
        <v>45</v>
      </c>
      <c r="G16" s="5" t="s">
        <v>46</v>
      </c>
    </row>
    <row r="17" spans="1:7" s="13" customFormat="1" ht="13.5" customHeight="1">
      <c r="A17" s="12">
        <f>128850+31720</f>
        <v>160570</v>
      </c>
      <c r="B17" s="12">
        <v>88844</v>
      </c>
      <c r="C17" s="12">
        <f>112000+50650</f>
        <v>162650</v>
      </c>
      <c r="D17" s="12">
        <f>110777+71249</f>
        <v>182026</v>
      </c>
      <c r="E17" s="12">
        <f>103117+42121</f>
        <v>145238</v>
      </c>
      <c r="F17" s="12">
        <f>124375+81968</f>
        <v>206343</v>
      </c>
      <c r="G17" s="12">
        <f>81099+40892</f>
        <v>121991</v>
      </c>
    </row>
    <row r="18" spans="1:7" s="14" customFormat="1" ht="18" customHeight="1">
      <c r="A18" s="4" t="s">
        <v>47</v>
      </c>
      <c r="B18" s="4"/>
      <c r="C18" s="4"/>
      <c r="D18" s="4"/>
      <c r="E18" s="4"/>
      <c r="F18" s="4"/>
      <c r="G18" s="4"/>
    </row>
    <row r="19" spans="1:7" s="11" customFormat="1" ht="38.25" customHeight="1">
      <c r="A19" s="5" t="s">
        <v>48</v>
      </c>
      <c r="B19" s="5" t="s">
        <v>49</v>
      </c>
      <c r="C19" s="5" t="s">
        <v>50</v>
      </c>
      <c r="D19" s="5" t="s">
        <v>51</v>
      </c>
      <c r="E19" s="5" t="s">
        <v>52</v>
      </c>
      <c r="F19" s="5" t="s">
        <v>53</v>
      </c>
      <c r="G19" s="5" t="s">
        <v>54</v>
      </c>
    </row>
    <row r="20" spans="1:7" s="13" customFormat="1" ht="13.5" customHeight="1">
      <c r="A20" s="12">
        <v>149327</v>
      </c>
      <c r="B20" s="12">
        <v>150000</v>
      </c>
      <c r="C20" s="12">
        <f>129000+89138</f>
        <v>218138</v>
      </c>
      <c r="D20" s="12">
        <v>161200</v>
      </c>
      <c r="E20" s="12">
        <f>125778+80748+80748+80748+80748</f>
        <v>448770</v>
      </c>
      <c r="F20" s="12">
        <f>124009+76936</f>
        <v>200945</v>
      </c>
      <c r="G20" s="12">
        <v>143790</v>
      </c>
    </row>
    <row r="21" spans="1:7" s="14" customFormat="1" ht="18" customHeight="1">
      <c r="A21" s="4" t="s">
        <v>55</v>
      </c>
      <c r="B21" s="4"/>
      <c r="C21" s="4"/>
      <c r="D21" s="4"/>
      <c r="E21" s="4"/>
      <c r="F21" s="4"/>
      <c r="G21" s="4"/>
    </row>
    <row r="22" spans="1:7" s="11" customFormat="1" ht="38.25" customHeight="1">
      <c r="A22" s="5" t="s">
        <v>56</v>
      </c>
      <c r="B22" s="5" t="s">
        <v>57</v>
      </c>
      <c r="C22" s="5" t="s">
        <v>58</v>
      </c>
      <c r="D22" s="5" t="s">
        <v>59</v>
      </c>
      <c r="E22" s="5" t="s">
        <v>60</v>
      </c>
      <c r="F22" s="5" t="s">
        <v>61</v>
      </c>
      <c r="G22" s="5" t="s">
        <v>62</v>
      </c>
    </row>
    <row r="23" spans="1:7" s="13" customFormat="1" ht="13.5" customHeight="1">
      <c r="A23" s="12">
        <v>97156</v>
      </c>
      <c r="B23" s="12">
        <v>103908</v>
      </c>
      <c r="C23" s="12">
        <f>93818+61881</f>
        <v>155699</v>
      </c>
      <c r="D23" s="12">
        <f>105950+67491</f>
        <v>173441</v>
      </c>
      <c r="E23" s="12">
        <f>93052+50418</f>
        <v>143470</v>
      </c>
      <c r="F23" s="12">
        <v>87609</v>
      </c>
      <c r="G23" s="12">
        <f>87110+45406</f>
        <v>132516</v>
      </c>
    </row>
    <row r="24" spans="1:7" ht="18" customHeight="1">
      <c r="A24" s="4" t="s">
        <v>63</v>
      </c>
      <c r="B24" s="4"/>
      <c r="C24" s="4"/>
      <c r="D24" s="4"/>
      <c r="E24" s="4"/>
      <c r="F24" s="4"/>
      <c r="G24" s="4"/>
    </row>
    <row r="25" spans="1:7" s="11" customFormat="1" ht="38.25" customHeight="1">
      <c r="A25" s="5" t="s">
        <v>64</v>
      </c>
      <c r="B25" s="5" t="s">
        <v>65</v>
      </c>
      <c r="C25" s="5" t="s">
        <v>66</v>
      </c>
      <c r="D25" s="5" t="s">
        <v>67</v>
      </c>
      <c r="E25" s="5" t="s">
        <v>68</v>
      </c>
      <c r="F25" s="5" t="s">
        <v>69</v>
      </c>
      <c r="G25" s="5" t="s">
        <v>70</v>
      </c>
    </row>
    <row r="26" spans="1:7" s="13" customFormat="1" ht="13.5" customHeight="1">
      <c r="A26" s="12">
        <v>134974</v>
      </c>
      <c r="B26" s="12">
        <v>160073</v>
      </c>
      <c r="C26" s="12">
        <f>141570+83181</f>
        <v>224751</v>
      </c>
      <c r="D26" s="12">
        <f>102802+95949</f>
        <v>198751</v>
      </c>
      <c r="E26" s="12">
        <f>125000+120030</f>
        <v>245030</v>
      </c>
      <c r="F26" s="12">
        <f>128743+58652</f>
        <v>187395</v>
      </c>
      <c r="G26" s="12">
        <f>157685</f>
        <v>157685</v>
      </c>
    </row>
    <row r="27" spans="1:7" s="14" customFormat="1" ht="18" customHeight="1">
      <c r="A27" s="4" t="s">
        <v>71</v>
      </c>
      <c r="B27" s="4"/>
      <c r="C27" s="4"/>
      <c r="D27" s="4"/>
      <c r="E27" s="4"/>
      <c r="F27" s="4"/>
      <c r="G27" s="4"/>
    </row>
    <row r="28" spans="1:7" s="11" customFormat="1" ht="38.25" customHeight="1">
      <c r="A28" s="5" t="s">
        <v>72</v>
      </c>
      <c r="B28" s="5" t="s">
        <v>73</v>
      </c>
      <c r="C28" s="5" t="s">
        <v>74</v>
      </c>
      <c r="D28" s="5" t="s">
        <v>75</v>
      </c>
      <c r="E28" s="5" t="s">
        <v>76</v>
      </c>
      <c r="F28" s="5" t="s">
        <v>77</v>
      </c>
      <c r="G28" s="5" t="s">
        <v>78</v>
      </c>
    </row>
    <row r="29" spans="1:7" s="13" customFormat="1" ht="13.5" customHeight="1">
      <c r="A29" s="12">
        <v>101479</v>
      </c>
      <c r="B29" s="12">
        <f>75565+57171</f>
        <v>132736</v>
      </c>
      <c r="C29" s="12">
        <f>61000+95515</f>
        <v>156515</v>
      </c>
      <c r="D29" s="12">
        <f>91476+56150</f>
        <v>147626</v>
      </c>
      <c r="E29" s="12">
        <v>74250</v>
      </c>
      <c r="F29" s="12">
        <f>61924+41287</f>
        <v>103211</v>
      </c>
      <c r="G29" s="12">
        <v>59426</v>
      </c>
    </row>
    <row r="30" spans="1:7" ht="18" customHeight="1">
      <c r="A30" s="4" t="s">
        <v>79</v>
      </c>
      <c r="B30" s="4"/>
      <c r="C30" s="4"/>
      <c r="D30" s="4"/>
      <c r="E30" s="4"/>
      <c r="F30" s="4"/>
      <c r="G30" s="4"/>
    </row>
    <row r="31" spans="1:7" s="11" customFormat="1" ht="38.25" customHeight="1">
      <c r="A31" s="5" t="s">
        <v>80</v>
      </c>
      <c r="B31" s="5" t="s">
        <v>81</v>
      </c>
      <c r="C31" s="5" t="s">
        <v>82</v>
      </c>
      <c r="D31" s="5" t="s">
        <v>83</v>
      </c>
      <c r="E31" s="5" t="s">
        <v>84</v>
      </c>
      <c r="F31" s="5" t="s">
        <v>85</v>
      </c>
      <c r="G31" s="5" t="s">
        <v>86</v>
      </c>
    </row>
    <row r="32" spans="1:7" s="13" customFormat="1" ht="13.5" customHeight="1">
      <c r="A32" s="12">
        <f>134974+72305</f>
        <v>207279</v>
      </c>
      <c r="B32" s="12">
        <f>119795+107397</f>
        <v>227192</v>
      </c>
      <c r="C32" s="12">
        <v>97500</v>
      </c>
      <c r="D32" s="12">
        <v>110000</v>
      </c>
      <c r="E32" s="12">
        <f>102000+59809+88829</f>
        <v>250638</v>
      </c>
      <c r="F32" s="12">
        <v>109199</v>
      </c>
      <c r="G32" s="12">
        <v>132829</v>
      </c>
    </row>
  </sheetData>
  <sheetProtection selectLockedCells="1" selectUnlockedCells="1"/>
  <mergeCells count="10">
    <mergeCell ref="A2:G2"/>
    <mergeCell ref="A6:G6"/>
    <mergeCell ref="A9:G9"/>
    <mergeCell ref="A12:G12"/>
    <mergeCell ref="A15:G15"/>
    <mergeCell ref="A18:G18"/>
    <mergeCell ref="A21:G21"/>
    <mergeCell ref="A24:G24"/>
    <mergeCell ref="A27:G27"/>
    <mergeCell ref="A30:G30"/>
  </mergeCells>
  <printOptions/>
  <pageMargins left="1.45" right="0.25" top="0.25" bottom="0.25" header="0.5118055555555555" footer="0.5118055555555555"/>
  <pageSetup horizontalDpi="300" verticalDpi="300" orientation="landscape" paperSize="5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2011-03-07T15:49:11Z</dcterms:modified>
  <cp:category/>
  <cp:version/>
  <cp:contentType/>
  <cp:contentStatus/>
</cp:coreProperties>
</file>